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kumenter\Fag\Lærebøker\Finansregnskapet kort og godt\OPPGAVER\LAGT UT PÅ NETTSIDEN\Kapittel 16\"/>
    </mc:Choice>
  </mc:AlternateContent>
  <bookViews>
    <workbookView xWindow="0" yWindow="0" windowWidth="11074" windowHeight="5743" activeTab="1"/>
  </bookViews>
  <sheets>
    <sheet name="16-10 Skjema" sheetId="4" r:id="rId1"/>
    <sheet name="16-10 Løsning" sheetId="2" r:id="rId2"/>
  </sheets>
  <calcPr calcId="152511"/>
</workbook>
</file>

<file path=xl/calcChain.xml><?xml version="1.0" encoding="utf-8"?>
<calcChain xmlns="http://schemas.openxmlformats.org/spreadsheetml/2006/main">
  <c r="N16" i="2" l="1"/>
  <c r="D29" i="2" l="1"/>
  <c r="D28" i="2"/>
  <c r="E21" i="2"/>
  <c r="M16" i="2"/>
  <c r="E10" i="2"/>
  <c r="E7" i="2"/>
  <c r="F7" i="2" s="1"/>
  <c r="D10" i="2" s="1"/>
  <c r="F10" i="2" s="1"/>
  <c r="F6" i="2"/>
  <c r="F12" i="2" s="1"/>
  <c r="E6" i="2"/>
  <c r="G12" i="2" l="1"/>
  <c r="H12" i="2" s="1"/>
  <c r="F24" i="2" s="1"/>
  <c r="G24" i="2" s="1"/>
  <c r="E33" i="2" s="1"/>
  <c r="G16" i="2"/>
  <c r="H16" i="2" s="1"/>
  <c r="D20" i="2" s="1"/>
  <c r="E20" i="2" l="1"/>
  <c r="D22" i="2"/>
  <c r="J16" i="2"/>
  <c r="L16" i="2"/>
  <c r="E29" i="2" l="1"/>
  <c r="F29" i="2" s="1"/>
  <c r="F25" i="2"/>
  <c r="F26" i="2" s="1"/>
  <c r="E28" i="2" s="1"/>
  <c r="F28" i="2" s="1"/>
  <c r="E22" i="2"/>
  <c r="D38" i="2"/>
  <c r="D46" i="2" s="1"/>
  <c r="D37" i="2"/>
  <c r="D45" i="2" s="1"/>
  <c r="D32" i="4" l="1"/>
  <c r="E34" i="4"/>
  <c r="D33" i="4"/>
  <c r="J52" i="2"/>
  <c r="F52" i="2"/>
  <c r="K52" i="2"/>
  <c r="F30" i="2"/>
  <c r="G30" i="2" s="1"/>
  <c r="F39" i="2"/>
  <c r="G39" i="2" s="1"/>
  <c r="I39" i="2" s="1"/>
  <c r="F40" i="2"/>
  <c r="I52" i="2"/>
  <c r="E47" i="2"/>
  <c r="G52" i="2" s="1"/>
  <c r="E40" i="2"/>
  <c r="J35" i="4" l="1"/>
  <c r="F35" i="4"/>
  <c r="I35" i="4"/>
  <c r="G35" i="4"/>
  <c r="H35" i="4"/>
  <c r="K35" i="4"/>
  <c r="K39" i="4"/>
  <c r="J39" i="4"/>
  <c r="F39" i="4"/>
  <c r="H39" i="4"/>
  <c r="G39" i="4"/>
  <c r="I39" i="4"/>
  <c r="G40" i="2"/>
  <c r="H40" i="2" s="1"/>
  <c r="G31" i="2"/>
  <c r="D33" i="2"/>
  <c r="F33" i="2" s="1"/>
  <c r="H52" i="2"/>
  <c r="K48" i="2"/>
  <c r="K53" i="2" s="1"/>
  <c r="K47" i="2" s="1"/>
  <c r="K46" i="2" s="1"/>
  <c r="F48" i="2"/>
  <c r="F53" i="2" s="1"/>
  <c r="I48" i="2"/>
  <c r="I53" i="2" s="1"/>
  <c r="I47" i="2" s="1"/>
  <c r="I45" i="2" s="1"/>
  <c r="H48" i="2"/>
  <c r="H53" i="2" s="1"/>
  <c r="H47" i="2" s="1"/>
  <c r="H45" i="2" s="1"/>
  <c r="G48" i="2"/>
  <c r="G53" i="2" s="1"/>
  <c r="J48" i="2"/>
  <c r="J53" i="2" s="1"/>
  <c r="F40" i="4" l="1"/>
  <c r="I40" i="4"/>
  <c r="I34" i="4" s="1"/>
  <c r="I32" i="4" s="1"/>
  <c r="K40" i="4"/>
  <c r="K34" i="4" s="1"/>
  <c r="K33" i="4" s="1"/>
  <c r="G40" i="4"/>
  <c r="F33" i="4"/>
  <c r="F34" i="4"/>
  <c r="H40" i="4"/>
  <c r="H34" i="4" s="1"/>
  <c r="H32" i="4" s="1"/>
  <c r="J40" i="4"/>
  <c r="G47" i="2"/>
  <c r="G45" i="2"/>
  <c r="J46" i="2"/>
  <c r="J45" i="2"/>
  <c r="J47" i="2"/>
  <c r="F46" i="2"/>
  <c r="F47" i="2"/>
  <c r="G34" i="4" l="1"/>
  <c r="L34" i="4" s="1"/>
  <c r="G32" i="4"/>
  <c r="J32" i="4"/>
  <c r="J34" i="4"/>
  <c r="J33" i="4"/>
  <c r="G46" i="2"/>
  <c r="L46" i="2" s="1"/>
  <c r="E38" i="2" s="1"/>
  <c r="G38" i="2" s="1"/>
  <c r="I38" i="2" s="1"/>
  <c r="L47" i="2"/>
  <c r="L45" i="2"/>
  <c r="E37" i="2" s="1"/>
  <c r="G37" i="2" s="1"/>
  <c r="I37" i="2" s="1"/>
  <c r="L32" i="4" l="1"/>
  <c r="G33" i="4"/>
  <c r="L33" i="4" s="1"/>
</calcChain>
</file>

<file path=xl/sharedStrings.xml><?xml version="1.0" encoding="utf-8"?>
<sst xmlns="http://schemas.openxmlformats.org/spreadsheetml/2006/main" count="132" uniqueCount="56">
  <si>
    <t>Utsatt skatt</t>
  </si>
  <si>
    <t>Utsatt skattefordel</t>
  </si>
  <si>
    <t>Skattekostnad</t>
  </si>
  <si>
    <t>Konto-</t>
  </si>
  <si>
    <t>Resultat</t>
  </si>
  <si>
    <t>Balanse</t>
  </si>
  <si>
    <t>nr.</t>
  </si>
  <si>
    <t>IB</t>
  </si>
  <si>
    <t>Betalbar skatt</t>
  </si>
  <si>
    <t>Oppgjørspostering</t>
  </si>
  <si>
    <t>Bet.b.skatt</t>
  </si>
  <si>
    <t>Endelig</t>
  </si>
  <si>
    <t>saldobalanse</t>
  </si>
  <si>
    <t>Kontonavn</t>
  </si>
  <si>
    <t xml:space="preserve">(Når utsatt skatt øker, betyr det at SM kostnad har vært størst; endringen i MF forskjeller må plusses </t>
  </si>
  <si>
    <t>på det SM resultatet for å komme fram til RM resultat.)</t>
  </si>
  <si>
    <t>MF</t>
  </si>
  <si>
    <t>1.1.</t>
  </si>
  <si>
    <t>31.12.</t>
  </si>
  <si>
    <t>Endring</t>
  </si>
  <si>
    <t>Resultat før skattekostnad</t>
  </si>
  <si>
    <t>Endring midlertidige forskjeller</t>
  </si>
  <si>
    <t>Grunnlag betalbar skatt</t>
  </si>
  <si>
    <t>Endring utsatt skatt</t>
  </si>
  <si>
    <t xml:space="preserve"> </t>
  </si>
  <si>
    <t xml:space="preserve">Årsoverskudd </t>
  </si>
  <si>
    <t>Skatteprosent</t>
  </si>
  <si>
    <t>SM resultat må være</t>
  </si>
  <si>
    <t xml:space="preserve">Det betyr at MF må ha økt med </t>
  </si>
  <si>
    <t>Endring utsatt skatt må være</t>
  </si>
  <si>
    <t xml:space="preserve">Det betyr at RM overskudd før skatt må være </t>
  </si>
  <si>
    <t>SB</t>
  </si>
  <si>
    <t>Hvis økning</t>
  </si>
  <si>
    <t>Hvis reduksjon</t>
  </si>
  <si>
    <t>Sum post.</t>
  </si>
  <si>
    <t>Endring utsatt skatt/fordel</t>
  </si>
  <si>
    <t>Økning=1, reduksjon =0</t>
  </si>
  <si>
    <t>Utsatt</t>
  </si>
  <si>
    <t>Noe</t>
  </si>
  <si>
    <t>Mye</t>
  </si>
  <si>
    <t>Mye skatte-</t>
  </si>
  <si>
    <t xml:space="preserve">skatt </t>
  </si>
  <si>
    <t>skattef.</t>
  </si>
  <si>
    <t>fordel</t>
  </si>
  <si>
    <t>utsatt skatt</t>
  </si>
  <si>
    <t>fra før?</t>
  </si>
  <si>
    <t>Ja =1, Nei =0.</t>
  </si>
  <si>
    <t>Skattekostnad:</t>
  </si>
  <si>
    <t>dvs en</t>
  </si>
  <si>
    <t>på</t>
  </si>
  <si>
    <t xml:space="preserve">Hvis MF er 300 pr. 31.12., må MF 1.1. være </t>
  </si>
  <si>
    <t xml:space="preserve"> (308/0,25)</t>
  </si>
  <si>
    <t xml:space="preserve">Det må være  en økning i utsatt skatt ettersom skattekostnaden øker. </t>
  </si>
  <si>
    <t xml:space="preserve"> (252/0,25)</t>
  </si>
  <si>
    <t>Oppgave 16-10 Løsning</t>
  </si>
  <si>
    <t>Oppgave 16-10 Skjema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</si>
</sst>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8" x14ac:knownFonts="1">
    <font>
      <sz val="10"/>
      <name val="Arial"/>
      <family val="2"/>
    </font>
    <font>
      <sz val="10"/>
      <name val="MS Sans Serif"/>
      <family val="2"/>
    </font>
    <font>
      <sz val="10"/>
      <name val="Trebuchet MS"/>
      <family val="2"/>
    </font>
    <font>
      <sz val="10"/>
      <color theme="1"/>
      <name val="Trebuchet MS"/>
      <family val="2"/>
    </font>
    <font>
      <b/>
      <u/>
      <sz val="10"/>
      <name val="Trebuchet MS"/>
      <family val="2"/>
    </font>
    <font>
      <u/>
      <sz val="10"/>
      <color theme="1"/>
      <name val="Trebuchet MS"/>
      <family val="2"/>
    </font>
    <font>
      <b/>
      <sz val="10"/>
      <name val="Trebuchet MS"/>
      <family val="2"/>
    </font>
    <font>
      <u/>
      <sz val="10"/>
      <name val="Trebuchet MS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0.14996795556505021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57">
    <xf numFmtId="0" fontId="0" fillId="0" borderId="0" xfId="0"/>
    <xf numFmtId="1" fontId="2" fillId="0" borderId="9" xfId="0" applyNumberFormat="1" applyFont="1" applyBorder="1"/>
    <xf numFmtId="2" fontId="2" fillId="0" borderId="9" xfId="0" applyNumberFormat="1" applyFont="1" applyBorder="1" applyAlignment="1">
      <alignment horizontal="left"/>
    </xf>
    <xf numFmtId="1" fontId="2" fillId="0" borderId="7" xfId="0" applyNumberFormat="1" applyFont="1" applyBorder="1"/>
    <xf numFmtId="1" fontId="2" fillId="0" borderId="0" xfId="0" applyNumberFormat="1" applyFont="1" applyBorder="1"/>
    <xf numFmtId="165" fontId="2" fillId="0" borderId="4" xfId="0" applyNumberFormat="1" applyFont="1" applyBorder="1" applyAlignment="1">
      <alignment horizontal="center"/>
    </xf>
    <xf numFmtId="165" fontId="2" fillId="0" borderId="5" xfId="0" applyNumberFormat="1" applyFont="1" applyBorder="1" applyAlignment="1">
      <alignment horizontal="center"/>
    </xf>
    <xf numFmtId="165" fontId="2" fillId="0" borderId="6" xfId="0" applyNumberFormat="1" applyFont="1" applyBorder="1" applyAlignment="1">
      <alignment horizontal="center"/>
    </xf>
    <xf numFmtId="0" fontId="2" fillId="0" borderId="7" xfId="0" applyFont="1" applyBorder="1"/>
    <xf numFmtId="0" fontId="2" fillId="0" borderId="7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3" xfId="0" applyFont="1" applyBorder="1"/>
    <xf numFmtId="164" fontId="2" fillId="0" borderId="7" xfId="0" applyNumberFormat="1" applyFont="1" applyFill="1" applyBorder="1"/>
    <xf numFmtId="164" fontId="2" fillId="0" borderId="7" xfId="0" applyNumberFormat="1" applyFont="1" applyBorder="1"/>
    <xf numFmtId="164" fontId="2" fillId="0" borderId="4" xfId="0" applyNumberFormat="1" applyFont="1" applyBorder="1"/>
    <xf numFmtId="0" fontId="2" fillId="0" borderId="1" xfId="0" applyFont="1" applyBorder="1"/>
    <xf numFmtId="0" fontId="2" fillId="0" borderId="2" xfId="0" applyFont="1" applyBorder="1"/>
    <xf numFmtId="0" fontId="2" fillId="0" borderId="0" xfId="0" applyFont="1" applyBorder="1"/>
    <xf numFmtId="165" fontId="2" fillId="0" borderId="0" xfId="0" applyNumberFormat="1" applyFont="1" applyBorder="1"/>
    <xf numFmtId="165" fontId="2" fillId="0" borderId="0" xfId="0" applyNumberFormat="1" applyFont="1" applyBorder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5" xfId="0" applyFont="1" applyBorder="1"/>
    <xf numFmtId="0" fontId="2" fillId="0" borderId="5" xfId="0" applyFont="1" applyBorder="1" applyAlignment="1">
      <alignment horizontal="center"/>
    </xf>
    <xf numFmtId="3" fontId="4" fillId="0" borderId="0" xfId="0" applyNumberFormat="1" applyFont="1" applyFill="1" applyBorder="1"/>
    <xf numFmtId="0" fontId="3" fillId="0" borderId="0" xfId="0" applyFont="1"/>
    <xf numFmtId="0" fontId="5" fillId="0" borderId="0" xfId="0" applyFont="1"/>
    <xf numFmtId="9" fontId="3" fillId="0" borderId="0" xfId="0" applyNumberFormat="1" applyFont="1"/>
    <xf numFmtId="0" fontId="2" fillId="0" borderId="0" xfId="0" applyFont="1" applyAlignment="1">
      <alignment vertical="center"/>
    </xf>
    <xf numFmtId="0" fontId="2" fillId="2" borderId="0" xfId="0" applyFont="1" applyFill="1"/>
    <xf numFmtId="9" fontId="2" fillId="0" borderId="0" xfId="0" applyNumberFormat="1" applyFont="1"/>
    <xf numFmtId="0" fontId="2" fillId="0" borderId="0" xfId="0" applyFont="1" applyFill="1"/>
    <xf numFmtId="9" fontId="2" fillId="0" borderId="0" xfId="0" applyNumberFormat="1" applyFont="1" applyFill="1"/>
    <xf numFmtId="0" fontId="6" fillId="0" borderId="0" xfId="0" applyFont="1" applyAlignment="1">
      <alignment horizontal="center"/>
    </xf>
    <xf numFmtId="0" fontId="2" fillId="0" borderId="5" xfId="0" applyFont="1" applyBorder="1" applyAlignment="1">
      <alignment horizontal="right"/>
    </xf>
    <xf numFmtId="0" fontId="6" fillId="0" borderId="0" xfId="0" applyFont="1"/>
    <xf numFmtId="3" fontId="2" fillId="0" borderId="0" xfId="0" applyNumberFormat="1" applyFont="1"/>
    <xf numFmtId="3" fontId="2" fillId="0" borderId="0" xfId="0" applyNumberFormat="1" applyFont="1" applyFill="1"/>
    <xf numFmtId="3" fontId="2" fillId="0" borderId="5" xfId="0" applyNumberFormat="1" applyFont="1" applyBorder="1"/>
    <xf numFmtId="1" fontId="2" fillId="0" borderId="0" xfId="0" applyNumberFormat="1" applyFont="1"/>
    <xf numFmtId="0" fontId="7" fillId="0" borderId="0" xfId="0" applyFont="1"/>
    <xf numFmtId="3" fontId="7" fillId="0" borderId="0" xfId="0" applyNumberFormat="1" applyFont="1"/>
    <xf numFmtId="3" fontId="2" fillId="2" borderId="0" xfId="0" applyNumberFormat="1" applyFont="1" applyFill="1"/>
    <xf numFmtId="1" fontId="2" fillId="0" borderId="0" xfId="1" applyNumberFormat="1" applyFont="1" applyBorder="1" applyAlignment="1">
      <alignment horizontal="center"/>
    </xf>
    <xf numFmtId="3" fontId="2" fillId="0" borderId="0" xfId="1" applyNumberFormat="1" applyFont="1" applyBorder="1"/>
    <xf numFmtId="1" fontId="2" fillId="0" borderId="0" xfId="1" applyNumberFormat="1" applyFont="1" applyBorder="1"/>
    <xf numFmtId="0" fontId="2" fillId="3" borderId="10" xfId="0" applyFont="1" applyFill="1" applyBorder="1" applyAlignment="1">
      <alignment horizontal="center"/>
    </xf>
    <xf numFmtId="0" fontId="2" fillId="3" borderId="9" xfId="0" applyFont="1" applyFill="1" applyBorder="1" applyAlignment="1">
      <alignment horizontal="center"/>
    </xf>
    <xf numFmtId="0" fontId="2" fillId="3" borderId="7" xfId="0" applyFont="1" applyFill="1" applyBorder="1" applyAlignment="1">
      <alignment horizontal="center"/>
    </xf>
    <xf numFmtId="0" fontId="2" fillId="3" borderId="7" xfId="0" applyFont="1" applyFill="1" applyBorder="1"/>
    <xf numFmtId="0" fontId="2" fillId="2" borderId="7" xfId="0" applyFont="1" applyFill="1" applyBorder="1"/>
    <xf numFmtId="164" fontId="2" fillId="0" borderId="7" xfId="0" applyNumberFormat="1" applyFont="1" applyBorder="1" applyAlignment="1">
      <alignment horizontal="right"/>
    </xf>
    <xf numFmtId="0" fontId="2" fillId="2" borderId="7" xfId="0" applyFont="1" applyFill="1" applyBorder="1" applyAlignment="1">
      <alignment horizontal="center"/>
    </xf>
    <xf numFmtId="0" fontId="2" fillId="3" borderId="7" xfId="0" applyFont="1" applyFill="1" applyBorder="1" applyAlignment="1">
      <alignment horizontal="center"/>
    </xf>
  </cellXfs>
  <cellStyles count="2">
    <cellStyle name="Normal" xfId="0" builtinId="0"/>
    <cellStyle name="Normal_LEASING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N41"/>
  <sheetViews>
    <sheetView showGridLines="0" workbookViewId="0">
      <selection activeCell="C45" sqref="C45"/>
    </sheetView>
  </sheetViews>
  <sheetFormatPr defaultColWidth="9.15234375" defaultRowHeight="12.9" x14ac:dyDescent="0.35"/>
  <cols>
    <col min="1" max="1" width="3.3046875" style="23" customWidth="1"/>
    <col min="2" max="2" width="7.3828125" style="23" customWidth="1"/>
    <col min="3" max="3" width="27.69140625" style="23" customWidth="1"/>
    <col min="4" max="4" width="11.3828125" style="23" customWidth="1"/>
    <col min="5" max="5" width="12.53515625" style="23" customWidth="1"/>
    <col min="6" max="6" width="11.69140625" style="23" customWidth="1"/>
    <col min="7" max="7" width="13.53515625" style="23" customWidth="1"/>
    <col min="8" max="9" width="9.69140625" style="23" customWidth="1"/>
    <col min="10" max="10" width="11.3828125" style="23" customWidth="1"/>
    <col min="11" max="11" width="5.3046875" style="23" customWidth="1"/>
    <col min="12" max="256" width="11.3828125" style="23" customWidth="1"/>
    <col min="257" max="16384" width="9.15234375" style="23"/>
  </cols>
  <sheetData>
    <row r="2" spans="2:14" s="28" customFormat="1" ht="21" customHeight="1" x14ac:dyDescent="0.35">
      <c r="B2" s="27" t="s">
        <v>55</v>
      </c>
      <c r="D2" s="29"/>
    </row>
    <row r="4" spans="2:14" x14ac:dyDescent="0.35">
      <c r="C4" s="31"/>
      <c r="H4" s="34"/>
      <c r="I4" s="34"/>
      <c r="J4" s="34"/>
      <c r="K4" s="34"/>
      <c r="L4" s="34"/>
      <c r="M4" s="34"/>
      <c r="N4" s="35"/>
    </row>
    <row r="5" spans="2:14" x14ac:dyDescent="0.35">
      <c r="H5" s="34"/>
      <c r="I5" s="34"/>
      <c r="J5" s="34"/>
      <c r="K5" s="34"/>
      <c r="L5" s="34"/>
      <c r="M5" s="34"/>
      <c r="N5" s="34"/>
    </row>
    <row r="6" spans="2:14" s="38" customFormat="1" x14ac:dyDescent="0.35">
      <c r="B6" s="36" t="s">
        <v>24</v>
      </c>
      <c r="C6" s="25"/>
      <c r="D6" s="37" t="s">
        <v>16</v>
      </c>
      <c r="E6" s="25" t="s">
        <v>0</v>
      </c>
    </row>
    <row r="7" spans="2:14" x14ac:dyDescent="0.35">
      <c r="C7" s="23" t="s">
        <v>17</v>
      </c>
    </row>
    <row r="8" spans="2:14" x14ac:dyDescent="0.35">
      <c r="C8" s="23" t="s">
        <v>18</v>
      </c>
    </row>
    <row r="9" spans="2:14" x14ac:dyDescent="0.35">
      <c r="C9" s="25" t="s">
        <v>19</v>
      </c>
      <c r="D9" s="25"/>
      <c r="E9" s="25"/>
    </row>
    <row r="11" spans="2:14" x14ac:dyDescent="0.35">
      <c r="C11" s="23" t="s">
        <v>20</v>
      </c>
      <c r="E11" s="39"/>
      <c r="F11" s="40"/>
      <c r="G11" s="39"/>
    </row>
    <row r="12" spans="2:14" x14ac:dyDescent="0.35">
      <c r="C12" s="23" t="s">
        <v>21</v>
      </c>
      <c r="E12" s="39"/>
      <c r="F12" s="39"/>
      <c r="G12" s="39"/>
    </row>
    <row r="13" spans="2:14" x14ac:dyDescent="0.35">
      <c r="C13" s="23" t="s">
        <v>22</v>
      </c>
      <c r="E13" s="39"/>
      <c r="F13" s="41"/>
      <c r="G13" s="39"/>
    </row>
    <row r="14" spans="2:14" x14ac:dyDescent="0.35">
      <c r="E14" s="39"/>
      <c r="F14" s="39"/>
      <c r="G14" s="39"/>
    </row>
    <row r="15" spans="2:14" x14ac:dyDescent="0.35">
      <c r="C15" s="23" t="s">
        <v>8</v>
      </c>
      <c r="D15" s="33"/>
      <c r="E15" s="39"/>
      <c r="F15" s="39"/>
      <c r="G15" s="39"/>
    </row>
    <row r="16" spans="2:14" x14ac:dyDescent="0.35">
      <c r="C16" s="23" t="s">
        <v>23</v>
      </c>
      <c r="D16" s="33"/>
      <c r="E16" s="39"/>
      <c r="F16" s="39"/>
      <c r="G16" s="39"/>
    </row>
    <row r="17" spans="2:12" x14ac:dyDescent="0.35">
      <c r="C17" s="23" t="s">
        <v>2</v>
      </c>
      <c r="E17" s="39"/>
      <c r="F17" s="41"/>
      <c r="G17" s="39"/>
    </row>
    <row r="18" spans="2:12" x14ac:dyDescent="0.35">
      <c r="C18" s="23" t="s">
        <v>25</v>
      </c>
      <c r="E18" s="39"/>
      <c r="F18" s="39"/>
      <c r="G18" s="41"/>
    </row>
    <row r="20" spans="2:12" x14ac:dyDescent="0.35">
      <c r="C20" s="23" t="s">
        <v>47</v>
      </c>
      <c r="D20" s="39"/>
      <c r="E20" s="39"/>
    </row>
    <row r="22" spans="2:12" x14ac:dyDescent="0.35">
      <c r="B22" s="49" t="s">
        <v>3</v>
      </c>
      <c r="C22" s="49" t="s">
        <v>13</v>
      </c>
      <c r="D22" s="49" t="s">
        <v>7</v>
      </c>
      <c r="E22" s="56" t="s">
        <v>9</v>
      </c>
      <c r="F22" s="56"/>
      <c r="G22" s="49" t="s">
        <v>11</v>
      </c>
      <c r="H22" s="49" t="s">
        <v>4</v>
      </c>
      <c r="I22" s="49" t="s">
        <v>5</v>
      </c>
    </row>
    <row r="23" spans="2:12" x14ac:dyDescent="0.35">
      <c r="B23" s="50" t="s">
        <v>6</v>
      </c>
      <c r="C23" s="50"/>
      <c r="D23" s="50"/>
      <c r="E23" s="51" t="s">
        <v>0</v>
      </c>
      <c r="F23" s="52" t="s">
        <v>10</v>
      </c>
      <c r="G23" s="50" t="s">
        <v>12</v>
      </c>
      <c r="H23" s="50"/>
      <c r="I23" s="50"/>
    </row>
    <row r="24" spans="2:12" x14ac:dyDescent="0.35">
      <c r="B24" s="55">
        <v>1070</v>
      </c>
      <c r="C24" s="53" t="s">
        <v>1</v>
      </c>
      <c r="D24" s="54"/>
      <c r="E24" s="54"/>
      <c r="F24" s="16"/>
      <c r="G24" s="54"/>
      <c r="H24" s="16"/>
      <c r="I24" s="54"/>
    </row>
    <row r="25" spans="2:12" x14ac:dyDescent="0.35">
      <c r="B25" s="55">
        <v>2120</v>
      </c>
      <c r="C25" s="53" t="s">
        <v>0</v>
      </c>
      <c r="D25" s="54"/>
      <c r="E25" s="54"/>
      <c r="F25" s="16"/>
      <c r="G25" s="54"/>
      <c r="H25" s="16"/>
      <c r="I25" s="54"/>
    </row>
    <row r="26" spans="2:12" x14ac:dyDescent="0.35">
      <c r="B26" s="55">
        <v>2500</v>
      </c>
      <c r="C26" s="53" t="s">
        <v>8</v>
      </c>
      <c r="D26" s="16"/>
      <c r="E26" s="16"/>
      <c r="F26" s="54"/>
      <c r="G26" s="54"/>
      <c r="H26" s="16"/>
      <c r="I26" s="54"/>
    </row>
    <row r="27" spans="2:12" x14ac:dyDescent="0.35">
      <c r="B27" s="55">
        <v>8610</v>
      </c>
      <c r="C27" s="53" t="s">
        <v>2</v>
      </c>
      <c r="D27" s="16"/>
      <c r="E27" s="54"/>
      <c r="F27" s="54"/>
      <c r="G27" s="54"/>
      <c r="H27" s="54"/>
      <c r="I27" s="16"/>
    </row>
    <row r="28" spans="2:12" x14ac:dyDescent="0.35">
      <c r="B28" s="46"/>
      <c r="C28" s="47"/>
      <c r="D28" s="48"/>
      <c r="E28" s="48"/>
      <c r="F28" s="48"/>
      <c r="G28" s="48"/>
      <c r="H28" s="48"/>
      <c r="I28" s="48"/>
    </row>
    <row r="29" spans="2:12" x14ac:dyDescent="0.35">
      <c r="B29" s="46"/>
      <c r="C29" s="47"/>
      <c r="D29" s="48"/>
      <c r="E29" s="48"/>
      <c r="F29" s="48"/>
      <c r="G29" s="48"/>
      <c r="H29" s="48"/>
      <c r="I29" s="48"/>
    </row>
    <row r="30" spans="2:12" hidden="1" x14ac:dyDescent="0.35">
      <c r="D30" s="42"/>
      <c r="E30" s="42"/>
      <c r="F30" s="42"/>
      <c r="G30" s="42"/>
      <c r="H30" s="42"/>
      <c r="I30" s="42"/>
    </row>
    <row r="31" spans="2:12" hidden="1" x14ac:dyDescent="0.35">
      <c r="B31" s="8"/>
      <c r="C31" s="8"/>
      <c r="D31" s="9" t="s">
        <v>31</v>
      </c>
      <c r="E31" s="10" t="s">
        <v>19</v>
      </c>
      <c r="F31" s="5" t="s">
        <v>32</v>
      </c>
      <c r="G31" s="6"/>
      <c r="H31" s="7"/>
      <c r="I31" s="11" t="s">
        <v>33</v>
      </c>
      <c r="J31" s="12"/>
      <c r="K31" s="13"/>
      <c r="L31" s="14" t="s">
        <v>34</v>
      </c>
    </row>
    <row r="32" spans="2:12" hidden="1" x14ac:dyDescent="0.35">
      <c r="B32" s="1">
        <v>1070</v>
      </c>
      <c r="C32" s="2" t="s">
        <v>1</v>
      </c>
      <c r="D32" s="15">
        <f>+D24</f>
        <v>0</v>
      </c>
      <c r="E32" s="15"/>
      <c r="F32" s="16"/>
      <c r="G32" s="16">
        <f>IF(G40=0,0,IF(G40=1,-D32,0))</f>
        <v>0</v>
      </c>
      <c r="H32" s="16">
        <f>-H34</f>
        <v>0</v>
      </c>
      <c r="I32" s="16">
        <f>-I34</f>
        <v>0</v>
      </c>
      <c r="J32" s="16">
        <f>IF(J40=1,-J34-J33,0)</f>
        <v>0</v>
      </c>
      <c r="K32" s="17"/>
      <c r="L32" s="18">
        <f t="shared" ref="L32:L34" si="0">SUM(F32:K32)</f>
        <v>0</v>
      </c>
    </row>
    <row r="33" spans="2:12" hidden="1" x14ac:dyDescent="0.35">
      <c r="B33" s="3">
        <v>2120</v>
      </c>
      <c r="C33" s="3" t="s">
        <v>0</v>
      </c>
      <c r="D33" s="15">
        <f>+D25</f>
        <v>0</v>
      </c>
      <c r="E33" s="15"/>
      <c r="F33" s="16">
        <f>IF(F40=1,-F34,0)</f>
        <v>0</v>
      </c>
      <c r="G33" s="16">
        <f>-G34-G32</f>
        <v>0</v>
      </c>
      <c r="H33" s="16">
        <v>0</v>
      </c>
      <c r="I33" s="16"/>
      <c r="J33" s="16">
        <f>IF(J40=1,-D33,0)</f>
        <v>0</v>
      </c>
      <c r="K33" s="17">
        <f>-K34</f>
        <v>0</v>
      </c>
      <c r="L33" s="18">
        <f t="shared" si="0"/>
        <v>0</v>
      </c>
    </row>
    <row r="34" spans="2:12" ht="13.3" hidden="1" thickBot="1" x14ac:dyDescent="0.4">
      <c r="B34" s="3">
        <v>8620</v>
      </c>
      <c r="C34" s="3" t="s">
        <v>35</v>
      </c>
      <c r="D34" s="15"/>
      <c r="E34" s="15">
        <f>+F16</f>
        <v>0</v>
      </c>
      <c r="F34" s="16">
        <f t="shared" ref="F34:K34" si="1">IF(F40=1,$E34,0)</f>
        <v>0</v>
      </c>
      <c r="G34" s="16">
        <f t="shared" si="1"/>
        <v>0</v>
      </c>
      <c r="H34" s="16">
        <f t="shared" si="1"/>
        <v>0</v>
      </c>
      <c r="I34" s="16">
        <f t="shared" si="1"/>
        <v>0</v>
      </c>
      <c r="J34" s="16">
        <f t="shared" si="1"/>
        <v>0</v>
      </c>
      <c r="K34" s="17">
        <f t="shared" si="1"/>
        <v>0</v>
      </c>
      <c r="L34" s="19">
        <f t="shared" si="0"/>
        <v>0</v>
      </c>
    </row>
    <row r="35" spans="2:12" hidden="1" x14ac:dyDescent="0.35">
      <c r="B35" s="4"/>
      <c r="C35" s="4" t="s">
        <v>36</v>
      </c>
      <c r="D35" s="20"/>
      <c r="E35" s="21"/>
      <c r="F35" s="22">
        <f>IF($E34&gt;0,1,0)</f>
        <v>0</v>
      </c>
      <c r="G35" s="22">
        <f>IF($E34&gt;0,1,0)</f>
        <v>0</v>
      </c>
      <c r="H35" s="22">
        <f>IF($E34&gt;0,1,0)</f>
        <v>0</v>
      </c>
      <c r="I35" s="22">
        <f>IF($E34&lt;0,1,0)</f>
        <v>0</v>
      </c>
      <c r="J35" s="22">
        <f>IF($E34&lt;0,1,0)</f>
        <v>0</v>
      </c>
      <c r="K35" s="22">
        <f>IF($E34&lt;0,1,0)</f>
        <v>0</v>
      </c>
    </row>
    <row r="36" spans="2:12" hidden="1" x14ac:dyDescent="0.35">
      <c r="F36" s="24" t="s">
        <v>37</v>
      </c>
      <c r="G36" s="24" t="s">
        <v>38</v>
      </c>
      <c r="H36" s="24" t="s">
        <v>39</v>
      </c>
      <c r="I36" s="24" t="s">
        <v>40</v>
      </c>
      <c r="J36" s="24" t="s">
        <v>38</v>
      </c>
      <c r="K36" s="24" t="s">
        <v>39</v>
      </c>
    </row>
    <row r="37" spans="2:12" hidden="1" x14ac:dyDescent="0.35">
      <c r="F37" s="24" t="s">
        <v>41</v>
      </c>
      <c r="G37" s="24" t="s">
        <v>42</v>
      </c>
      <c r="H37" s="24" t="s">
        <v>42</v>
      </c>
      <c r="I37" s="24" t="s">
        <v>43</v>
      </c>
      <c r="J37" s="24" t="s">
        <v>44</v>
      </c>
      <c r="K37" s="24" t="s">
        <v>44</v>
      </c>
    </row>
    <row r="38" spans="2:12" hidden="1" x14ac:dyDescent="0.35">
      <c r="F38" s="24" t="s">
        <v>45</v>
      </c>
      <c r="G38" s="24" t="s">
        <v>45</v>
      </c>
      <c r="H38" s="24" t="s">
        <v>45</v>
      </c>
      <c r="I38" s="24" t="s">
        <v>45</v>
      </c>
      <c r="J38" s="24" t="s">
        <v>45</v>
      </c>
      <c r="K38" s="24" t="s">
        <v>45</v>
      </c>
    </row>
    <row r="39" spans="2:12" hidden="1" x14ac:dyDescent="0.35">
      <c r="C39" s="23" t="s">
        <v>46</v>
      </c>
      <c r="F39" s="24">
        <f>IF($D33&lt;0,1,0)</f>
        <v>0</v>
      </c>
      <c r="G39" s="24">
        <f>IF($D32=0,0,IF(D32-E34&lt;0,1,0))</f>
        <v>0</v>
      </c>
      <c r="H39" s="24">
        <f>IF(($D32-E34)&gt;0,1,0)</f>
        <v>0</v>
      </c>
      <c r="I39" s="24">
        <f>IF($D32&gt;0,1,0)</f>
        <v>0</v>
      </c>
      <c r="J39" s="24">
        <f>IF(D33=0,0,IF(D33-E34&gt;0,1,0))</f>
        <v>0</v>
      </c>
      <c r="K39" s="24">
        <f>IF(D33=0,0,IF(D33-E34&lt;0,1,0))</f>
        <v>0</v>
      </c>
    </row>
    <row r="40" spans="2:12" hidden="1" x14ac:dyDescent="0.35">
      <c r="C40" s="25" t="s">
        <v>4</v>
      </c>
      <c r="D40" s="25"/>
      <c r="E40" s="25"/>
      <c r="F40" s="26">
        <f>IF(F35+F39=2,1,0)</f>
        <v>0</v>
      </c>
      <c r="G40" s="26">
        <f t="shared" ref="G40:I40" si="2">IF(G35+G39=2,1,0)</f>
        <v>0</v>
      </c>
      <c r="H40" s="26">
        <f t="shared" si="2"/>
        <v>0</v>
      </c>
      <c r="I40" s="26">
        <f t="shared" si="2"/>
        <v>0</v>
      </c>
      <c r="J40" s="26">
        <f>IF(J35+J39=2,1,0)</f>
        <v>0</v>
      </c>
      <c r="K40" s="26">
        <f>IF(K35+K39=2,1,0)</f>
        <v>0</v>
      </c>
    </row>
    <row r="41" spans="2:12" hidden="1" x14ac:dyDescent="0.35"/>
  </sheetData>
  <mergeCells count="1">
    <mergeCell ref="E22:F2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N54"/>
  <sheetViews>
    <sheetView showGridLines="0" tabSelected="1" workbookViewId="0">
      <selection activeCell="N20" sqref="N20"/>
    </sheetView>
  </sheetViews>
  <sheetFormatPr defaultColWidth="9.15234375" defaultRowHeight="12.9" x14ac:dyDescent="0.35"/>
  <cols>
    <col min="1" max="1" width="6.3046875" style="23" customWidth="1"/>
    <col min="2" max="2" width="6.69140625" style="23" customWidth="1"/>
    <col min="3" max="3" width="27.69140625" style="23" customWidth="1"/>
    <col min="4" max="4" width="11.3828125" style="23" customWidth="1"/>
    <col min="5" max="5" width="12.53515625" style="23" customWidth="1"/>
    <col min="6" max="6" width="11.69140625" style="23" customWidth="1"/>
    <col min="7" max="7" width="13.53515625" style="23" customWidth="1"/>
    <col min="8" max="9" width="9.69140625" style="23" customWidth="1"/>
    <col min="10" max="10" width="11.3828125" style="23" customWidth="1"/>
    <col min="11" max="11" width="5.3046875" style="23" customWidth="1"/>
    <col min="12" max="256" width="11.3828125" style="23" customWidth="1"/>
    <col min="257" max="16384" width="9.15234375" style="23"/>
  </cols>
  <sheetData>
    <row r="2" spans="2:14" s="28" customFormat="1" ht="21" customHeight="1" x14ac:dyDescent="0.35">
      <c r="B2" s="27" t="s">
        <v>54</v>
      </c>
      <c r="D2" s="29"/>
    </row>
    <row r="4" spans="2:14" x14ac:dyDescent="0.35">
      <c r="C4" s="28" t="s">
        <v>26</v>
      </c>
      <c r="D4" s="28"/>
      <c r="E4" s="30">
        <v>0.25</v>
      </c>
    </row>
    <row r="6" spans="2:14" x14ac:dyDescent="0.35">
      <c r="C6" s="31" t="s">
        <v>27</v>
      </c>
      <c r="D6" s="32">
        <v>308</v>
      </c>
      <c r="E6" s="33">
        <f>+E4</f>
        <v>0.25</v>
      </c>
      <c r="F6" s="44">
        <f>+D6/E4</f>
        <v>1232</v>
      </c>
      <c r="G6" s="39"/>
      <c r="H6" s="39" t="s">
        <v>51</v>
      </c>
    </row>
    <row r="7" spans="2:14" x14ac:dyDescent="0.35">
      <c r="C7" s="31" t="s">
        <v>29</v>
      </c>
      <c r="D7" s="32">
        <v>560</v>
      </c>
      <c r="E7" s="23">
        <f>-D6</f>
        <v>-308</v>
      </c>
      <c r="F7" s="44">
        <f>SUM(D7:E7)</f>
        <v>252</v>
      </c>
      <c r="G7" s="39"/>
      <c r="H7" s="39"/>
    </row>
    <row r="8" spans="2:14" x14ac:dyDescent="0.35">
      <c r="C8" s="31"/>
      <c r="D8" s="31"/>
      <c r="F8" s="44"/>
      <c r="G8" s="39"/>
      <c r="H8" s="39"/>
    </row>
    <row r="9" spans="2:14" x14ac:dyDescent="0.35">
      <c r="C9" s="23" t="s">
        <v>52</v>
      </c>
      <c r="F9" s="39"/>
      <c r="G9" s="39"/>
      <c r="H9" s="39"/>
    </row>
    <row r="10" spans="2:14" x14ac:dyDescent="0.35">
      <c r="C10" s="31" t="s">
        <v>28</v>
      </c>
      <c r="D10" s="23">
        <f>+F7</f>
        <v>252</v>
      </c>
      <c r="E10" s="33">
        <f>+E4</f>
        <v>0.25</v>
      </c>
      <c r="F10" s="39">
        <f>+D10/E4</f>
        <v>1008</v>
      </c>
      <c r="H10" s="39" t="s">
        <v>53</v>
      </c>
    </row>
    <row r="11" spans="2:14" x14ac:dyDescent="0.35">
      <c r="C11" s="31"/>
      <c r="E11" s="33"/>
      <c r="F11" s="39"/>
      <c r="G11" s="39"/>
      <c r="H11" s="39"/>
    </row>
    <row r="12" spans="2:14" x14ac:dyDescent="0.35">
      <c r="C12" s="31" t="s">
        <v>30</v>
      </c>
      <c r="F12" s="40">
        <f>+F6</f>
        <v>1232</v>
      </c>
      <c r="G12" s="39">
        <f>+F10</f>
        <v>1008</v>
      </c>
      <c r="H12" s="44">
        <f>SUM(F12:G12)</f>
        <v>2240</v>
      </c>
    </row>
    <row r="13" spans="2:14" x14ac:dyDescent="0.35">
      <c r="C13" s="31"/>
      <c r="F13" s="40"/>
      <c r="G13" s="39"/>
      <c r="H13" s="44"/>
    </row>
    <row r="14" spans="2:14" x14ac:dyDescent="0.35">
      <c r="C14" s="31" t="s">
        <v>14</v>
      </c>
      <c r="F14" s="39"/>
      <c r="G14" s="39"/>
      <c r="H14" s="39"/>
    </row>
    <row r="15" spans="2:14" x14ac:dyDescent="0.35">
      <c r="C15" s="31" t="s">
        <v>15</v>
      </c>
      <c r="F15" s="39"/>
      <c r="G15" s="39"/>
      <c r="H15" s="39"/>
    </row>
    <row r="16" spans="2:14" x14ac:dyDescent="0.35">
      <c r="C16" s="31" t="s">
        <v>50</v>
      </c>
      <c r="F16" s="45">
        <v>300</v>
      </c>
      <c r="G16" s="39">
        <f>-F10</f>
        <v>-1008</v>
      </c>
      <c r="H16" s="44">
        <f>SUM(F16:G16)</f>
        <v>-708</v>
      </c>
      <c r="I16" s="24" t="s">
        <v>48</v>
      </c>
      <c r="J16" s="23" t="str">
        <f>IF(H16&lt;0,"skattefordel",IF(H16&gt;0,"utsattskatt",0))</f>
        <v>skattefordel</v>
      </c>
      <c r="K16" s="23" t="s">
        <v>49</v>
      </c>
      <c r="L16" s="34">
        <f>+H16</f>
        <v>-708</v>
      </c>
      <c r="M16" s="33">
        <f>+E4</f>
        <v>0.25</v>
      </c>
      <c r="N16" s="43">
        <f>-L16*M16</f>
        <v>177</v>
      </c>
    </row>
    <row r="17" spans="2:14" x14ac:dyDescent="0.35">
      <c r="C17" s="31"/>
      <c r="H17" s="34"/>
      <c r="I17" s="34"/>
      <c r="J17" s="34"/>
      <c r="K17" s="34"/>
      <c r="L17" s="34"/>
      <c r="M17" s="34"/>
      <c r="N17" s="35"/>
    </row>
    <row r="18" spans="2:14" x14ac:dyDescent="0.35">
      <c r="H18" s="34"/>
      <c r="I18" s="34"/>
      <c r="J18" s="34"/>
      <c r="K18" s="34"/>
      <c r="L18" s="34"/>
      <c r="M18" s="34"/>
      <c r="N18" s="34"/>
    </row>
    <row r="19" spans="2:14" s="38" customFormat="1" x14ac:dyDescent="0.35">
      <c r="B19" s="36" t="s">
        <v>24</v>
      </c>
      <c r="C19" s="25"/>
      <c r="D19" s="37" t="s">
        <v>16</v>
      </c>
      <c r="E19" s="37" t="s">
        <v>0</v>
      </c>
    </row>
    <row r="20" spans="2:14" x14ac:dyDescent="0.35">
      <c r="C20" s="23" t="s">
        <v>17</v>
      </c>
      <c r="D20" s="23">
        <f>+H16</f>
        <v>-708</v>
      </c>
      <c r="E20" s="23">
        <f>+D20*E4</f>
        <v>-177</v>
      </c>
    </row>
    <row r="21" spans="2:14" x14ac:dyDescent="0.35">
      <c r="C21" s="23" t="s">
        <v>18</v>
      </c>
      <c r="D21" s="23">
        <v>300</v>
      </c>
      <c r="E21" s="23">
        <f>+D21*E4</f>
        <v>75</v>
      </c>
    </row>
    <row r="22" spans="2:14" x14ac:dyDescent="0.35">
      <c r="C22" s="25" t="s">
        <v>19</v>
      </c>
      <c r="D22" s="25">
        <f>+D20-D21</f>
        <v>-1008</v>
      </c>
      <c r="E22" s="25">
        <f>+E20-E21</f>
        <v>-252</v>
      </c>
    </row>
    <row r="24" spans="2:14" x14ac:dyDescent="0.35">
      <c r="C24" s="23" t="s">
        <v>20</v>
      </c>
      <c r="E24" s="39"/>
      <c r="F24" s="40">
        <f>+H12</f>
        <v>2240</v>
      </c>
      <c r="G24" s="39">
        <f>F24</f>
        <v>2240</v>
      </c>
    </row>
    <row r="25" spans="2:14" x14ac:dyDescent="0.35">
      <c r="C25" s="23" t="s">
        <v>21</v>
      </c>
      <c r="E25" s="39"/>
      <c r="F25" s="39">
        <f>D22</f>
        <v>-1008</v>
      </c>
      <c r="G25" s="39"/>
    </row>
    <row r="26" spans="2:14" x14ac:dyDescent="0.35">
      <c r="C26" s="23" t="s">
        <v>22</v>
      </c>
      <c r="E26" s="39"/>
      <c r="F26" s="41">
        <f>SUM(F24:F25)</f>
        <v>1232</v>
      </c>
      <c r="G26" s="39"/>
    </row>
    <row r="27" spans="2:14" x14ac:dyDescent="0.35">
      <c r="E27" s="39"/>
      <c r="F27" s="39"/>
      <c r="G27" s="39"/>
    </row>
    <row r="28" spans="2:14" x14ac:dyDescent="0.35">
      <c r="C28" s="23" t="s">
        <v>8</v>
      </c>
      <c r="D28" s="33">
        <f>+E4</f>
        <v>0.25</v>
      </c>
      <c r="E28" s="39">
        <f>F26</f>
        <v>1232</v>
      </c>
      <c r="F28" s="39">
        <f>D28*E28</f>
        <v>308</v>
      </c>
      <c r="G28" s="39"/>
    </row>
    <row r="29" spans="2:14" x14ac:dyDescent="0.35">
      <c r="C29" s="23" t="s">
        <v>23</v>
      </c>
      <c r="D29" s="33">
        <f>+E4</f>
        <v>0.25</v>
      </c>
      <c r="E29" s="39">
        <f>-D22</f>
        <v>1008</v>
      </c>
      <c r="F29" s="39">
        <f>+D29*E29</f>
        <v>252</v>
      </c>
      <c r="G29" s="39"/>
    </row>
    <row r="30" spans="2:14" x14ac:dyDescent="0.35">
      <c r="C30" s="23" t="s">
        <v>2</v>
      </c>
      <c r="E30" s="39"/>
      <c r="F30" s="41">
        <f>SUM(F28:F29)</f>
        <v>560</v>
      </c>
      <c r="G30" s="39">
        <f>-F30</f>
        <v>-560</v>
      </c>
    </row>
    <row r="31" spans="2:14" x14ac:dyDescent="0.35">
      <c r="C31" s="23" t="s">
        <v>25</v>
      </c>
      <c r="E31" s="39" t="s">
        <v>24</v>
      </c>
      <c r="F31" s="39"/>
      <c r="G31" s="41">
        <f>SUM(G24:G30)</f>
        <v>1680</v>
      </c>
    </row>
    <row r="33" spans="2:12" x14ac:dyDescent="0.35">
      <c r="C33" s="23" t="s">
        <v>47</v>
      </c>
      <c r="D33" s="39">
        <f>-G30</f>
        <v>560</v>
      </c>
      <c r="E33" s="39">
        <f>+G24</f>
        <v>2240</v>
      </c>
      <c r="F33" s="23">
        <f>+D33/E33</f>
        <v>0.25</v>
      </c>
    </row>
    <row r="35" spans="2:12" x14ac:dyDescent="0.35">
      <c r="B35" s="49" t="s">
        <v>3</v>
      </c>
      <c r="C35" s="49" t="s">
        <v>13</v>
      </c>
      <c r="D35" s="49" t="s">
        <v>7</v>
      </c>
      <c r="E35" s="56" t="s">
        <v>9</v>
      </c>
      <c r="F35" s="56"/>
      <c r="G35" s="49" t="s">
        <v>11</v>
      </c>
      <c r="H35" s="49" t="s">
        <v>4</v>
      </c>
      <c r="I35" s="49" t="s">
        <v>5</v>
      </c>
    </row>
    <row r="36" spans="2:12" x14ac:dyDescent="0.35">
      <c r="B36" s="50" t="s">
        <v>6</v>
      </c>
      <c r="C36" s="50"/>
      <c r="D36" s="50"/>
      <c r="E36" s="51" t="s">
        <v>0</v>
      </c>
      <c r="F36" s="52" t="s">
        <v>10</v>
      </c>
      <c r="G36" s="50" t="s">
        <v>12</v>
      </c>
      <c r="H36" s="50"/>
      <c r="I36" s="50"/>
    </row>
    <row r="37" spans="2:12" x14ac:dyDescent="0.35">
      <c r="B37" s="55">
        <v>1070</v>
      </c>
      <c r="C37" s="53" t="s">
        <v>1</v>
      </c>
      <c r="D37" s="54">
        <f>IF(E20&lt;0,-E20,0)</f>
        <v>177</v>
      </c>
      <c r="E37" s="54">
        <f>+L45</f>
        <v>-177</v>
      </c>
      <c r="F37" s="16"/>
      <c r="G37" s="54">
        <f>SUM(D37:F37)</f>
        <v>0</v>
      </c>
      <c r="H37" s="16"/>
      <c r="I37" s="54">
        <f>G37</f>
        <v>0</v>
      </c>
    </row>
    <row r="38" spans="2:12" x14ac:dyDescent="0.35">
      <c r="B38" s="55">
        <v>2120</v>
      </c>
      <c r="C38" s="53" t="s">
        <v>0</v>
      </c>
      <c r="D38" s="54">
        <f>IF(E20&gt;0,-E20,0)</f>
        <v>0</v>
      </c>
      <c r="E38" s="54">
        <f>+L46</f>
        <v>-75</v>
      </c>
      <c r="F38" s="16"/>
      <c r="G38" s="54">
        <f>SUM(D38:F38)</f>
        <v>-75</v>
      </c>
      <c r="H38" s="16"/>
      <c r="I38" s="54">
        <f>G38</f>
        <v>-75</v>
      </c>
    </row>
    <row r="39" spans="2:12" x14ac:dyDescent="0.35">
      <c r="B39" s="55">
        <v>2500</v>
      </c>
      <c r="C39" s="53" t="s">
        <v>8</v>
      </c>
      <c r="D39" s="16"/>
      <c r="E39" s="16"/>
      <c r="F39" s="54">
        <f>-F28</f>
        <v>-308</v>
      </c>
      <c r="G39" s="54">
        <f>SUM(D39:F39)</f>
        <v>-308</v>
      </c>
      <c r="H39" s="16"/>
      <c r="I39" s="54">
        <f>G39</f>
        <v>-308</v>
      </c>
    </row>
    <row r="40" spans="2:12" x14ac:dyDescent="0.35">
      <c r="B40" s="55">
        <v>8610</v>
      </c>
      <c r="C40" s="53" t="s">
        <v>2</v>
      </c>
      <c r="D40" s="16"/>
      <c r="E40" s="54">
        <f>+F29</f>
        <v>252</v>
      </c>
      <c r="F40" s="54">
        <f>+F28</f>
        <v>308</v>
      </c>
      <c r="G40" s="54">
        <f>SUM(D40:F40)</f>
        <v>560</v>
      </c>
      <c r="H40" s="54">
        <f>G40</f>
        <v>560</v>
      </c>
      <c r="I40" s="16"/>
    </row>
    <row r="41" spans="2:12" x14ac:dyDescent="0.35">
      <c r="B41" s="46"/>
      <c r="C41" s="47"/>
      <c r="D41" s="48"/>
      <c r="E41" s="48"/>
      <c r="F41" s="48"/>
      <c r="G41" s="48"/>
      <c r="H41" s="48"/>
      <c r="I41" s="48"/>
    </row>
    <row r="42" spans="2:12" x14ac:dyDescent="0.35">
      <c r="B42" s="46"/>
      <c r="C42" s="47"/>
      <c r="D42" s="48"/>
      <c r="E42" s="48"/>
      <c r="F42" s="48"/>
      <c r="G42" s="48"/>
      <c r="H42" s="48"/>
      <c r="I42" s="48"/>
    </row>
    <row r="43" spans="2:12" ht="13.3" hidden="1" thickBot="1" x14ac:dyDescent="0.4">
      <c r="D43" s="42"/>
      <c r="E43" s="42"/>
      <c r="F43" s="42"/>
      <c r="G43" s="42"/>
      <c r="H43" s="42"/>
      <c r="I43" s="42"/>
    </row>
    <row r="44" spans="2:12" hidden="1" x14ac:dyDescent="0.35">
      <c r="B44" s="8"/>
      <c r="C44" s="8"/>
      <c r="D44" s="9" t="s">
        <v>31</v>
      </c>
      <c r="E44" s="10" t="s">
        <v>19</v>
      </c>
      <c r="F44" s="5" t="s">
        <v>32</v>
      </c>
      <c r="G44" s="6"/>
      <c r="H44" s="7"/>
      <c r="I44" s="11" t="s">
        <v>33</v>
      </c>
      <c r="J44" s="12"/>
      <c r="K44" s="13"/>
      <c r="L44" s="14" t="s">
        <v>34</v>
      </c>
    </row>
    <row r="45" spans="2:12" hidden="1" x14ac:dyDescent="0.35">
      <c r="B45" s="1">
        <v>1070</v>
      </c>
      <c r="C45" s="2" t="s">
        <v>1</v>
      </c>
      <c r="D45" s="15">
        <f>+D37</f>
        <v>177</v>
      </c>
      <c r="E45" s="15"/>
      <c r="F45" s="16"/>
      <c r="G45" s="16">
        <f>IF(G53=0,0,IF(G53=1,-D45,0))</f>
        <v>-177</v>
      </c>
      <c r="H45" s="16">
        <f>-H47</f>
        <v>0</v>
      </c>
      <c r="I45" s="16">
        <f>-I47</f>
        <v>0</v>
      </c>
      <c r="J45" s="16">
        <f>IF(J53=1,-J47-J46,0)</f>
        <v>0</v>
      </c>
      <c r="K45" s="17"/>
      <c r="L45" s="18">
        <f t="shared" ref="L45:L47" si="0">SUM(F45:K45)</f>
        <v>-177</v>
      </c>
    </row>
    <row r="46" spans="2:12" hidden="1" x14ac:dyDescent="0.35">
      <c r="B46" s="3">
        <v>2120</v>
      </c>
      <c r="C46" s="3" t="s">
        <v>0</v>
      </c>
      <c r="D46" s="15">
        <f>+D38</f>
        <v>0</v>
      </c>
      <c r="E46" s="15"/>
      <c r="F46" s="16">
        <f>IF(F53=1,-F47,0)</f>
        <v>0</v>
      </c>
      <c r="G46" s="16">
        <f>-G47-G45</f>
        <v>-75</v>
      </c>
      <c r="H46" s="16">
        <v>0</v>
      </c>
      <c r="I46" s="16"/>
      <c r="J46" s="16">
        <f>IF(J53=1,-D46,0)</f>
        <v>0</v>
      </c>
      <c r="K46" s="17">
        <f>-K47</f>
        <v>0</v>
      </c>
      <c r="L46" s="18">
        <f t="shared" si="0"/>
        <v>-75</v>
      </c>
    </row>
    <row r="47" spans="2:12" ht="13.3" hidden="1" thickBot="1" x14ac:dyDescent="0.4">
      <c r="B47" s="3">
        <v>8620</v>
      </c>
      <c r="C47" s="3" t="s">
        <v>35</v>
      </c>
      <c r="D47" s="15"/>
      <c r="E47" s="15">
        <f>+F29</f>
        <v>252</v>
      </c>
      <c r="F47" s="16">
        <f t="shared" ref="F47:K47" si="1">IF(F53=1,$E47,0)</f>
        <v>0</v>
      </c>
      <c r="G47" s="16">
        <f t="shared" si="1"/>
        <v>252</v>
      </c>
      <c r="H47" s="16">
        <f t="shared" si="1"/>
        <v>0</v>
      </c>
      <c r="I47" s="16">
        <f t="shared" si="1"/>
        <v>0</v>
      </c>
      <c r="J47" s="16">
        <f t="shared" si="1"/>
        <v>0</v>
      </c>
      <c r="K47" s="17">
        <f t="shared" si="1"/>
        <v>0</v>
      </c>
      <c r="L47" s="19">
        <f t="shared" si="0"/>
        <v>252</v>
      </c>
    </row>
    <row r="48" spans="2:12" hidden="1" x14ac:dyDescent="0.35">
      <c r="B48" s="4"/>
      <c r="C48" s="4" t="s">
        <v>36</v>
      </c>
      <c r="D48" s="20"/>
      <c r="E48" s="21"/>
      <c r="F48" s="22">
        <f>IF($E47&gt;0,1,0)</f>
        <v>1</v>
      </c>
      <c r="G48" s="22">
        <f>IF($E47&gt;0,1,0)</f>
        <v>1</v>
      </c>
      <c r="H48" s="22">
        <f>IF($E47&gt;0,1,0)</f>
        <v>1</v>
      </c>
      <c r="I48" s="22">
        <f>IF($E47&lt;0,1,0)</f>
        <v>0</v>
      </c>
      <c r="J48" s="22">
        <f>IF($E47&lt;0,1,0)</f>
        <v>0</v>
      </c>
      <c r="K48" s="22">
        <f>IF($E47&lt;0,1,0)</f>
        <v>0</v>
      </c>
    </row>
    <row r="49" spans="3:11" hidden="1" x14ac:dyDescent="0.35">
      <c r="F49" s="24" t="s">
        <v>37</v>
      </c>
      <c r="G49" s="24" t="s">
        <v>38</v>
      </c>
      <c r="H49" s="24" t="s">
        <v>39</v>
      </c>
      <c r="I49" s="24" t="s">
        <v>40</v>
      </c>
      <c r="J49" s="24" t="s">
        <v>38</v>
      </c>
      <c r="K49" s="24" t="s">
        <v>39</v>
      </c>
    </row>
    <row r="50" spans="3:11" hidden="1" x14ac:dyDescent="0.35">
      <c r="F50" s="24" t="s">
        <v>41</v>
      </c>
      <c r="G50" s="24" t="s">
        <v>42</v>
      </c>
      <c r="H50" s="24" t="s">
        <v>42</v>
      </c>
      <c r="I50" s="24" t="s">
        <v>43</v>
      </c>
      <c r="J50" s="24" t="s">
        <v>44</v>
      </c>
      <c r="K50" s="24" t="s">
        <v>44</v>
      </c>
    </row>
    <row r="51" spans="3:11" hidden="1" x14ac:dyDescent="0.35">
      <c r="F51" s="24" t="s">
        <v>45</v>
      </c>
      <c r="G51" s="24" t="s">
        <v>45</v>
      </c>
      <c r="H51" s="24" t="s">
        <v>45</v>
      </c>
      <c r="I51" s="24" t="s">
        <v>45</v>
      </c>
      <c r="J51" s="24" t="s">
        <v>45</v>
      </c>
      <c r="K51" s="24" t="s">
        <v>45</v>
      </c>
    </row>
    <row r="52" spans="3:11" hidden="1" x14ac:dyDescent="0.35">
      <c r="C52" s="23" t="s">
        <v>46</v>
      </c>
      <c r="F52" s="24">
        <f>IF($D46&lt;0,1,0)</f>
        <v>0</v>
      </c>
      <c r="G52" s="24">
        <f>IF($D45=0,0,IF(D45-E47&lt;0,1,0))</f>
        <v>1</v>
      </c>
      <c r="H52" s="24">
        <f>IF(($D45-E47)&gt;0,1,0)</f>
        <v>0</v>
      </c>
      <c r="I52" s="24">
        <f>IF($D45&gt;0,1,0)</f>
        <v>1</v>
      </c>
      <c r="J52" s="24">
        <f>IF(D46=0,0,IF(D46-E47&gt;0,1,0))</f>
        <v>0</v>
      </c>
      <c r="K52" s="24">
        <f>IF(D46=0,0,IF(D46-E47&lt;0,1,0))</f>
        <v>0</v>
      </c>
    </row>
    <row r="53" spans="3:11" hidden="1" x14ac:dyDescent="0.35">
      <c r="C53" s="25" t="s">
        <v>4</v>
      </c>
      <c r="D53" s="25"/>
      <c r="E53" s="25"/>
      <c r="F53" s="26">
        <f>IF(F48+F52=2,1,0)</f>
        <v>0</v>
      </c>
      <c r="G53" s="26">
        <f t="shared" ref="G53:I53" si="2">IF(G48+G52=2,1,0)</f>
        <v>1</v>
      </c>
      <c r="H53" s="26">
        <f t="shared" si="2"/>
        <v>0</v>
      </c>
      <c r="I53" s="26">
        <f t="shared" si="2"/>
        <v>0</v>
      </c>
      <c r="J53" s="26">
        <f>IF(J48+J52=2,1,0)</f>
        <v>0</v>
      </c>
      <c r="K53" s="26">
        <f>IF(K48+K52=2,1,0)</f>
        <v>0</v>
      </c>
    </row>
    <row r="54" spans="3:11" hidden="1" x14ac:dyDescent="0.35"/>
  </sheetData>
  <mergeCells count="1">
    <mergeCell ref="E35:F3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16-10 Skjema</vt:lpstr>
      <vt:lpstr>16-10 Løsning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Antec</dc:creator>
  <cp:lastModifiedBy>Gunnar</cp:lastModifiedBy>
  <dcterms:created xsi:type="dcterms:W3CDTF">2013-02-16T09:36:46Z</dcterms:created>
  <dcterms:modified xsi:type="dcterms:W3CDTF">2017-10-08T14:22:06Z</dcterms:modified>
</cp:coreProperties>
</file>